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ceros" sheetId="1" r:id="rId1"/>
    <sheet name="Momento" sheetId="2" r:id="rId2"/>
  </sheets>
  <definedNames/>
  <calcPr fullCalcOnLoad="1"/>
</workbook>
</file>

<file path=xl/sharedStrings.xml><?xml version="1.0" encoding="utf-8"?>
<sst xmlns="http://schemas.openxmlformats.org/spreadsheetml/2006/main" count="133" uniqueCount="101">
  <si>
    <t>D</t>
  </si>
  <si>
    <t>d</t>
  </si>
  <si>
    <t>Mmax</t>
  </si>
  <si>
    <t>150 km crean sobre 0,8 m2 de supeficie antena 85 kg = 850 N</t>
  </si>
  <si>
    <t>Yield Strench N</t>
  </si>
  <si>
    <t>Resistencia del mastil a partirse biene dada por el Momento Maximo Mmax = modulo de seccion x Yield Strength</t>
  </si>
  <si>
    <t>Material</t>
  </si>
  <si>
    <t>ST-52-3 N</t>
  </si>
  <si>
    <t>S355J2G3</t>
  </si>
  <si>
    <t>S235</t>
  </si>
  <si>
    <t>Re (N/mm2)</t>
  </si>
  <si>
    <t>A 3 metros de la antena se produce 3m x 850 N = 2550 Nm -&gt; necesario mastil con Mmax &gt; 2550 Nm ¿255 K/m?</t>
  </si>
  <si>
    <t>S460MC</t>
  </si>
  <si>
    <t>AE 490HC</t>
  </si>
  <si>
    <t>ACEROS PARA GALVANIZAR POR INMERSIÓN</t>
  </si>
  <si>
    <t>Muchas veces son adquiridos materiales laminados en caliente o laminados en frío con el fin de ser</t>
  </si>
  <si>
    <t>galvanizados una vez procesados, existiendo en ocasiones problemas con los recubrimientos de cinc,</t>
  </si>
  <si>
    <t>ya que estos pueden presentar mal aspecto, tener mucho espesor y ser muy frágiles.</t>
  </si>
  <si>
    <t>Para evitar este problema, es necesario advertir al proveedor que el material ha de ser apto para</t>
  </si>
  <si>
    <t>galvanizar y este debe de seleccionar el material de acuerdo con la norma UNE 37 508-88, que en su</t>
  </si>
  <si>
    <t>apartado 3.1 describe la composición química de los materiales aptos para galvanizar de la siguiente</t>
  </si>
  <si>
    <t>manera:</t>
  </si>
  <si>
    <t>Material base.</t>
  </si>
  <si>
    <t>Se consideran materiales de base aptos para galvanizar por inmersión en caliente los aceros al</t>
  </si>
  <si>
    <t>carbono, los aceros de alta resistencia y baja aleación, los aceros moldeados y los de fundición gris.</t>
  </si>
  <si>
    <t>Los aceros con elevados contenidos en carbono, silicio o fósforo, pueden dar lugar a recubrimientos de</t>
  </si>
  <si>
    <t>superficie rugosa y aspecto gris oscuro, que a veces toma una configuración celular, que normalmente</t>
  </si>
  <si>
    <t>poseen espesor superior al normal y que están constituidos prácticamente en su totalidad por capas de</t>
  </si>
  <si>
    <t>aleaciones de cinc-hierro.</t>
  </si>
  <si>
    <t>Estos recubrimientos presentan una resistencia a la corrosión atmosférica análoga a la de los otros</t>
  </si>
  <si>
    <t>recubrimientos galvanizados de igual espesor, pero frecuentemente, presentan mayor fragilidad. Para</t>
  </si>
  <si>
    <t>prevenir la formación de estos recubrimientos se han de seleccionar aceros que cumplan las siguientes</t>
  </si>
  <si>
    <t>condiciones</t>
  </si>
  <si>
    <t>C≤ 0.30%</t>
  </si>
  <si>
    <t>Si≤ 0.030%</t>
  </si>
  <si>
    <t>P≤ 0.050%</t>
  </si>
  <si>
    <t>Si + 2.5P≤ 0.090%</t>
  </si>
  <si>
    <t>metalasa</t>
  </si>
  <si>
    <t>S 235 JR</t>
  </si>
  <si>
    <t>Chinchurreta</t>
  </si>
  <si>
    <t>Presion del Viento. Formula: Pv = ( y.v^2)/2g  kg/m2      y=1,2 kg/m2 (densidad media del aire)  v = velocidad del viento en m/sg. G= 9.81 m/s2 (aleleracion de la gravedad)</t>
  </si>
  <si>
    <t>Carga de la antena al viento. Q = Pv . S ( S es superficie antena) ( 1 kg = 9,81 N)</t>
  </si>
  <si>
    <t>Momento Flector que origina la antena en el punto de anclaje del mastil Ma = Qa * L  (Qa carga de la antena al viento en m)</t>
  </si>
  <si>
    <t>peninsular de vastagos</t>
  </si>
  <si>
    <t>E355</t>
  </si>
  <si>
    <t>20MnV6</t>
  </si>
  <si>
    <t>Antena</t>
  </si>
  <si>
    <t>superficie</t>
  </si>
  <si>
    <t>D240</t>
  </si>
  <si>
    <t>Vel viento</t>
  </si>
  <si>
    <t>Pres Vto</t>
  </si>
  <si>
    <t>distancia</t>
  </si>
  <si>
    <t>m</t>
  </si>
  <si>
    <t>m^2</t>
  </si>
  <si>
    <t>m/s</t>
  </si>
  <si>
    <t>kg/m2</t>
  </si>
  <si>
    <t xml:space="preserve">Q </t>
  </si>
  <si>
    <t>k/m2</t>
  </si>
  <si>
    <t>Nm</t>
  </si>
  <si>
    <t>M</t>
  </si>
  <si>
    <t>km/h</t>
  </si>
  <si>
    <t>warc 2/2</t>
  </si>
  <si>
    <t>C19XR</t>
  </si>
  <si>
    <t>mastil</t>
  </si>
  <si>
    <t>Mod Sec</t>
  </si>
  <si>
    <t>*</t>
  </si>
  <si>
    <t>TOTAL</t>
  </si>
  <si>
    <t>Alta Elast</t>
  </si>
  <si>
    <t>Conduccion</t>
  </si>
  <si>
    <t>Limite Elastico</t>
  </si>
  <si>
    <t xml:space="preserve">Acero ST-52  tubo kg/m </t>
  </si>
  <si>
    <t>diametros</t>
  </si>
  <si>
    <t xml:space="preserve">espesor </t>
  </si>
  <si>
    <t>kg/m</t>
  </si>
  <si>
    <t>50 - 40</t>
  </si>
  <si>
    <t>55 - 40</t>
  </si>
  <si>
    <t>55 - 45</t>
  </si>
  <si>
    <t>60 - 50</t>
  </si>
  <si>
    <t>60 - 40</t>
  </si>
  <si>
    <t>60 - 45</t>
  </si>
  <si>
    <t>52 - 40</t>
  </si>
  <si>
    <t>62 - 50</t>
  </si>
  <si>
    <t>kg/6m</t>
  </si>
  <si>
    <t>''</t>
  </si>
  <si>
    <t>kg 6m</t>
  </si>
  <si>
    <t>espesor</t>
  </si>
  <si>
    <t>mm</t>
  </si>
  <si>
    <t>hergamar</t>
  </si>
  <si>
    <t>tub micropilotesTM-80</t>
  </si>
  <si>
    <t>5500k/cm2</t>
  </si>
  <si>
    <t>Duraluminio</t>
  </si>
  <si>
    <t>Normal</t>
  </si>
  <si>
    <t>Templado</t>
  </si>
  <si>
    <t>Recocido</t>
  </si>
  <si>
    <t>25-30k/c2</t>
  </si>
  <si>
    <t>35-50k/c2</t>
  </si>
  <si>
    <t>10-15k/c2</t>
  </si>
  <si>
    <t>Fuente Información</t>
  </si>
  <si>
    <t>MOMENTO Calculado MASTIL</t>
  </si>
  <si>
    <t>Resistencia del mastil a doblarse viene dada por el Momento Maximo Mmax = modulo de seccion x Yield Strength</t>
  </si>
  <si>
    <t>Falta calcurar la resistencia al viento del mastil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</si>
</sst>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3">
      <selection activeCell="N42" sqref="N42"/>
    </sheetView>
  </sheetViews>
  <sheetFormatPr defaultColWidth="11.421875" defaultRowHeight="12.75"/>
  <cols>
    <col min="1" max="1" width="22.421875" style="0" customWidth="1"/>
    <col min="2" max="2" width="11.8515625" style="0" customWidth="1"/>
    <col min="3" max="3" width="15.28125" style="0" customWidth="1"/>
    <col min="4" max="4" width="15.421875" style="0" customWidth="1"/>
    <col min="5" max="5" width="9.57421875" style="0" customWidth="1"/>
    <col min="6" max="6" width="17.00390625" style="0" customWidth="1"/>
    <col min="7" max="7" width="7.7109375" style="0" customWidth="1"/>
    <col min="8" max="16384" width="9.140625" style="0" customWidth="1"/>
  </cols>
  <sheetData>
    <row r="1" ht="12.75">
      <c r="B1" t="s">
        <v>3</v>
      </c>
    </row>
    <row r="2" ht="12.75">
      <c r="B2" t="s">
        <v>11</v>
      </c>
    </row>
    <row r="4" ht="12.75">
      <c r="B4" t="s">
        <v>99</v>
      </c>
    </row>
    <row r="6" ht="12.75">
      <c r="B6" t="s">
        <v>40</v>
      </c>
    </row>
    <row r="7" ht="12.75">
      <c r="B7" t="s">
        <v>41</v>
      </c>
    </row>
    <row r="8" ht="12.75">
      <c r="B8" t="s">
        <v>42</v>
      </c>
    </row>
    <row r="13" ht="12.75">
      <c r="F13" s="2" t="s">
        <v>69</v>
      </c>
    </row>
    <row r="14" spans="1:12" ht="12.75">
      <c r="A14" s="1" t="s">
        <v>97</v>
      </c>
      <c r="B14" s="1"/>
      <c r="C14" s="2" t="s">
        <v>6</v>
      </c>
      <c r="D14" s="2" t="s">
        <v>6</v>
      </c>
      <c r="E14" s="2"/>
      <c r="F14" s="2" t="s">
        <v>4</v>
      </c>
      <c r="G14" s="2" t="s">
        <v>0</v>
      </c>
      <c r="H14" s="2" t="s">
        <v>1</v>
      </c>
      <c r="I14" s="1" t="s">
        <v>64</v>
      </c>
      <c r="J14" s="2" t="s">
        <v>2</v>
      </c>
      <c r="K14" s="2" t="s">
        <v>84</v>
      </c>
      <c r="L14" s="2" t="s">
        <v>85</v>
      </c>
    </row>
    <row r="15" spans="2:10" ht="13.5" thickBot="1">
      <c r="B15" s="6"/>
      <c r="C15" s="7"/>
      <c r="D15" s="7"/>
      <c r="E15" s="7"/>
      <c r="F15" s="7" t="s">
        <v>10</v>
      </c>
      <c r="G15" s="7" t="s">
        <v>86</v>
      </c>
      <c r="H15" s="7" t="s">
        <v>86</v>
      </c>
      <c r="I15" s="6"/>
      <c r="J15" s="7" t="s">
        <v>58</v>
      </c>
    </row>
    <row r="16" spans="1:12" s="3" customFormat="1" ht="13.5" thickTop="1">
      <c r="A16" s="4"/>
      <c r="B16" s="4"/>
      <c r="C16" s="4"/>
      <c r="D16" s="4"/>
      <c r="E16" s="4"/>
      <c r="F16" s="4"/>
      <c r="G16" s="4"/>
      <c r="H16" s="4"/>
      <c r="J16" s="4"/>
      <c r="K16" s="4"/>
      <c r="L16" s="10"/>
    </row>
    <row r="17" spans="1:12" s="3" customFormat="1" ht="12.75">
      <c r="A17" s="4" t="s">
        <v>39</v>
      </c>
      <c r="B17" s="4" t="s">
        <v>68</v>
      </c>
      <c r="C17" s="4" t="s">
        <v>38</v>
      </c>
      <c r="D17" s="4"/>
      <c r="E17" s="4"/>
      <c r="F17" s="4">
        <v>235</v>
      </c>
      <c r="G17" s="4">
        <v>48</v>
      </c>
      <c r="H17" s="4">
        <v>40</v>
      </c>
      <c r="I17" s="3">
        <f aca="true" t="shared" si="0" ref="I17:I41">3.1416*(POWER(G17,4)-POWER(H17,4))/(32*G17)</f>
        <v>5621.369599999999</v>
      </c>
      <c r="J17" s="4">
        <f aca="true" t="shared" si="1" ref="J17:J41">+I17*F17/1000</f>
        <v>1321.0218559999996</v>
      </c>
      <c r="K17" s="4"/>
      <c r="L17" s="10"/>
    </row>
    <row r="18" spans="1:12" s="3" customFormat="1" ht="12.75">
      <c r="A18" s="4"/>
      <c r="B18" s="4"/>
      <c r="C18" s="4"/>
      <c r="D18" s="4"/>
      <c r="E18" s="4"/>
      <c r="F18" s="4">
        <v>235</v>
      </c>
      <c r="G18" s="4">
        <v>60</v>
      </c>
      <c r="H18" s="4">
        <v>51</v>
      </c>
      <c r="I18" s="3">
        <f t="shared" si="0"/>
        <v>10136.23986375</v>
      </c>
      <c r="J18" s="4">
        <f t="shared" si="1"/>
        <v>2382.01636798125</v>
      </c>
      <c r="K18" s="4"/>
      <c r="L18" s="10"/>
    </row>
    <row r="19" spans="1:12" s="3" customFormat="1" ht="12.75">
      <c r="A19" s="4" t="s">
        <v>37</v>
      </c>
      <c r="B19" s="4"/>
      <c r="C19" s="4"/>
      <c r="D19" s="4" t="s">
        <v>9</v>
      </c>
      <c r="E19" s="4"/>
      <c r="F19" s="4">
        <v>225</v>
      </c>
      <c r="G19" s="4">
        <v>48</v>
      </c>
      <c r="H19" s="4">
        <v>40</v>
      </c>
      <c r="I19" s="3">
        <f t="shared" si="0"/>
        <v>5621.369599999999</v>
      </c>
      <c r="J19" s="4">
        <f t="shared" si="1"/>
        <v>1264.8081599999996</v>
      </c>
      <c r="K19" s="4"/>
      <c r="L19" s="10"/>
    </row>
    <row r="20" spans="1:12" s="3" customFormat="1" ht="12.75">
      <c r="A20" s="4" t="s">
        <v>37</v>
      </c>
      <c r="B20" s="4"/>
      <c r="C20" s="9" t="s">
        <v>7</v>
      </c>
      <c r="D20" s="4" t="s">
        <v>8</v>
      </c>
      <c r="E20" s="4"/>
      <c r="F20" s="4">
        <v>345</v>
      </c>
      <c r="G20" s="9">
        <v>50</v>
      </c>
      <c r="H20" s="9">
        <v>40</v>
      </c>
      <c r="I20" s="10">
        <f t="shared" si="0"/>
        <v>7245.315</v>
      </c>
      <c r="J20" s="13">
        <f t="shared" si="1"/>
        <v>2499.633675</v>
      </c>
      <c r="K20" s="4">
        <v>33.3</v>
      </c>
      <c r="L20" s="11">
        <v>5</v>
      </c>
    </row>
    <row r="21" spans="1:12" s="3" customFormat="1" ht="12.75">
      <c r="A21" s="4"/>
      <c r="B21" s="4"/>
      <c r="C21" s="8" t="s">
        <v>83</v>
      </c>
      <c r="D21" s="4"/>
      <c r="E21" s="4"/>
      <c r="F21" s="4">
        <v>345</v>
      </c>
      <c r="G21" s="9">
        <v>55</v>
      </c>
      <c r="H21" s="9">
        <v>45</v>
      </c>
      <c r="I21" s="10">
        <f t="shared" si="0"/>
        <v>9014.25</v>
      </c>
      <c r="J21" s="14">
        <f t="shared" si="1"/>
        <v>3109.91625</v>
      </c>
      <c r="K21" s="4">
        <v>37</v>
      </c>
      <c r="L21" s="11">
        <v>5</v>
      </c>
    </row>
    <row r="22" spans="1:12" s="3" customFormat="1" ht="12.75">
      <c r="A22" s="4"/>
      <c r="B22" s="4"/>
      <c r="C22" s="8"/>
      <c r="D22" s="4"/>
      <c r="E22" s="4"/>
      <c r="F22" s="4">
        <v>345</v>
      </c>
      <c r="G22" s="9">
        <v>58</v>
      </c>
      <c r="H22" s="9">
        <v>48</v>
      </c>
      <c r="I22" s="10">
        <f t="shared" si="0"/>
        <v>10169.711275862068</v>
      </c>
      <c r="J22" s="14">
        <f t="shared" si="1"/>
        <v>3508.5503901724137</v>
      </c>
      <c r="K22" s="4"/>
      <c r="L22" s="11">
        <v>5</v>
      </c>
    </row>
    <row r="23" spans="1:13" s="3" customFormat="1" ht="12.75">
      <c r="A23" s="4"/>
      <c r="B23" s="4"/>
      <c r="C23" s="8" t="s">
        <v>83</v>
      </c>
      <c r="D23" s="4"/>
      <c r="E23" s="4"/>
      <c r="F23" s="4">
        <v>345</v>
      </c>
      <c r="G23" s="9">
        <v>60</v>
      </c>
      <c r="H23" s="9">
        <v>50</v>
      </c>
      <c r="I23" s="10">
        <f t="shared" si="0"/>
        <v>10979.2375</v>
      </c>
      <c r="J23" s="14">
        <f t="shared" si="1"/>
        <v>3787.8369374999997</v>
      </c>
      <c r="K23" s="4">
        <v>40.68</v>
      </c>
      <c r="L23" s="11">
        <v>5</v>
      </c>
      <c r="M23" s="3" t="s">
        <v>65</v>
      </c>
    </row>
    <row r="24" spans="1:12" s="3" customFormat="1" ht="12.75">
      <c r="A24" s="4"/>
      <c r="B24" s="4"/>
      <c r="C24" s="8" t="s">
        <v>83</v>
      </c>
      <c r="D24" s="4"/>
      <c r="E24" s="4"/>
      <c r="F24" s="4">
        <v>345</v>
      </c>
      <c r="G24" s="9">
        <v>50</v>
      </c>
      <c r="H24" s="9">
        <v>38</v>
      </c>
      <c r="I24" s="10">
        <f t="shared" si="0"/>
        <v>8177.710464</v>
      </c>
      <c r="J24" s="13">
        <f t="shared" si="1"/>
        <v>2821.31011008</v>
      </c>
      <c r="K24" s="4">
        <v>40.86</v>
      </c>
      <c r="L24" s="11">
        <v>6</v>
      </c>
    </row>
    <row r="25" spans="1:12" s="3" customFormat="1" ht="12.75">
      <c r="A25" s="4"/>
      <c r="B25" s="4"/>
      <c r="C25" s="8" t="s">
        <v>83</v>
      </c>
      <c r="D25" s="4"/>
      <c r="E25" s="4"/>
      <c r="F25" s="4">
        <v>345</v>
      </c>
      <c r="G25" s="9">
        <v>55</v>
      </c>
      <c r="H25" s="9">
        <v>43</v>
      </c>
      <c r="I25" s="10">
        <f t="shared" si="0"/>
        <v>10231.30584</v>
      </c>
      <c r="J25" s="14">
        <f t="shared" si="1"/>
        <v>3529.8005148000007</v>
      </c>
      <c r="K25" s="4">
        <v>45</v>
      </c>
      <c r="L25" s="11">
        <v>6</v>
      </c>
    </row>
    <row r="26" spans="1:12" ht="12.75">
      <c r="A26" s="4" t="s">
        <v>37</v>
      </c>
      <c r="B26" s="5" t="s">
        <v>67</v>
      </c>
      <c r="C26" s="17" t="s">
        <v>13</v>
      </c>
      <c r="D26" s="5" t="s">
        <v>12</v>
      </c>
      <c r="E26" s="5"/>
      <c r="F26" s="5">
        <v>420</v>
      </c>
      <c r="G26" s="17">
        <v>50</v>
      </c>
      <c r="H26" s="17">
        <v>40</v>
      </c>
      <c r="I26" s="3">
        <f t="shared" si="0"/>
        <v>7245.315</v>
      </c>
      <c r="J26" s="18">
        <f t="shared" si="1"/>
        <v>3043.0323</v>
      </c>
      <c r="K26" s="5"/>
      <c r="L26" s="12"/>
    </row>
    <row r="27" spans="1:12" ht="12.75">
      <c r="A27" s="4"/>
      <c r="B27" s="5"/>
      <c r="C27" s="8" t="s">
        <v>83</v>
      </c>
      <c r="D27" s="5"/>
      <c r="E27" s="5"/>
      <c r="F27" s="5">
        <v>420</v>
      </c>
      <c r="G27" s="18">
        <v>55</v>
      </c>
      <c r="H27" s="18">
        <v>45</v>
      </c>
      <c r="I27" s="3">
        <f t="shared" si="0"/>
        <v>9014.25</v>
      </c>
      <c r="J27" s="18">
        <f t="shared" si="1"/>
        <v>3785.985</v>
      </c>
      <c r="K27" s="5"/>
      <c r="L27" s="12"/>
    </row>
    <row r="28" spans="1:12" ht="12.75">
      <c r="A28" s="4"/>
      <c r="B28" s="5"/>
      <c r="C28" s="8" t="s">
        <v>83</v>
      </c>
      <c r="D28" s="5"/>
      <c r="E28" s="5"/>
      <c r="F28" s="5">
        <v>420</v>
      </c>
      <c r="G28" s="18">
        <v>60</v>
      </c>
      <c r="H28" s="18">
        <v>50</v>
      </c>
      <c r="I28" s="3">
        <f t="shared" si="0"/>
        <v>10979.2375</v>
      </c>
      <c r="J28" s="18">
        <f t="shared" si="1"/>
        <v>4611.27975</v>
      </c>
      <c r="K28" s="5"/>
      <c r="L28" s="12"/>
    </row>
    <row r="29" spans="1:12" ht="12.75">
      <c r="A29" s="4"/>
      <c r="B29" s="5"/>
      <c r="C29" s="8" t="s">
        <v>83</v>
      </c>
      <c r="D29" s="5"/>
      <c r="E29" s="5"/>
      <c r="F29" s="5">
        <v>420</v>
      </c>
      <c r="G29" s="18">
        <v>50</v>
      </c>
      <c r="H29" s="18">
        <v>38</v>
      </c>
      <c r="I29" s="3">
        <f t="shared" si="0"/>
        <v>8177.710464</v>
      </c>
      <c r="J29" s="18">
        <f t="shared" si="1"/>
        <v>3434.63839488</v>
      </c>
      <c r="K29" s="5"/>
      <c r="L29" s="12"/>
    </row>
    <row r="30" spans="1:12" ht="12.75">
      <c r="A30" s="4"/>
      <c r="B30" s="5"/>
      <c r="C30" s="8" t="s">
        <v>83</v>
      </c>
      <c r="D30" s="5"/>
      <c r="E30" s="5"/>
      <c r="F30" s="5">
        <v>420</v>
      </c>
      <c r="G30" s="18">
        <v>55</v>
      </c>
      <c r="H30" s="18">
        <v>43</v>
      </c>
      <c r="I30" s="3">
        <f t="shared" si="0"/>
        <v>10231.30584</v>
      </c>
      <c r="J30" s="18">
        <f t="shared" si="1"/>
        <v>4297.1484528</v>
      </c>
      <c r="K30" s="5"/>
      <c r="L30" s="12"/>
    </row>
    <row r="31" spans="1:11" ht="12.75">
      <c r="A31" s="5" t="s">
        <v>43</v>
      </c>
      <c r="B31" s="5"/>
      <c r="C31" s="5" t="s">
        <v>44</v>
      </c>
      <c r="D31" s="5"/>
      <c r="E31" s="5"/>
      <c r="F31" s="5">
        <v>355</v>
      </c>
      <c r="G31" s="5">
        <v>50</v>
      </c>
      <c r="H31" s="5">
        <v>40</v>
      </c>
      <c r="I31" s="3">
        <f t="shared" si="0"/>
        <v>7245.315</v>
      </c>
      <c r="J31" s="4">
        <f t="shared" si="1"/>
        <v>2572.086825</v>
      </c>
      <c r="K31" s="5"/>
    </row>
    <row r="32" spans="1:11" ht="12.75">
      <c r="A32" s="5" t="s">
        <v>43</v>
      </c>
      <c r="B32" s="5"/>
      <c r="C32" s="16" t="s">
        <v>45</v>
      </c>
      <c r="D32" s="5"/>
      <c r="E32" s="5"/>
      <c r="F32" s="5">
        <v>470</v>
      </c>
      <c r="G32" s="15">
        <v>50</v>
      </c>
      <c r="H32" s="15">
        <v>40</v>
      </c>
      <c r="I32" s="3">
        <f t="shared" si="0"/>
        <v>7245.315</v>
      </c>
      <c r="J32" s="15">
        <f t="shared" si="1"/>
        <v>3405.29805</v>
      </c>
      <c r="K32" s="5"/>
    </row>
    <row r="33" spans="1:11" ht="12.75">
      <c r="A33" s="5"/>
      <c r="B33" s="5"/>
      <c r="C33" s="8" t="s">
        <v>83</v>
      </c>
      <c r="D33" s="5"/>
      <c r="E33" s="5"/>
      <c r="F33" s="5">
        <v>470</v>
      </c>
      <c r="G33" s="15">
        <v>55</v>
      </c>
      <c r="H33" s="15">
        <v>45</v>
      </c>
      <c r="I33" s="3">
        <f t="shared" si="0"/>
        <v>9014.25</v>
      </c>
      <c r="J33" s="15">
        <f t="shared" si="1"/>
        <v>4236.6975</v>
      </c>
      <c r="K33" s="5"/>
    </row>
    <row r="34" spans="1:11" ht="12.75">
      <c r="A34" s="5"/>
      <c r="B34" s="5"/>
      <c r="C34" s="8" t="s">
        <v>83</v>
      </c>
      <c r="D34" s="5"/>
      <c r="E34" s="5"/>
      <c r="F34" s="5">
        <v>470</v>
      </c>
      <c r="G34" s="15">
        <v>60</v>
      </c>
      <c r="H34" s="15">
        <v>50</v>
      </c>
      <c r="I34" s="3">
        <f t="shared" si="0"/>
        <v>10979.2375</v>
      </c>
      <c r="J34" s="15">
        <f t="shared" si="1"/>
        <v>5160.241625</v>
      </c>
      <c r="K34" s="5"/>
    </row>
    <row r="35" spans="1:11" ht="12.75">
      <c r="A35" s="5"/>
      <c r="B35" s="5"/>
      <c r="C35" s="8" t="s">
        <v>83</v>
      </c>
      <c r="D35" s="5"/>
      <c r="E35" s="5"/>
      <c r="F35" s="5">
        <v>470</v>
      </c>
      <c r="G35" s="15">
        <v>50</v>
      </c>
      <c r="H35" s="15">
        <v>38</v>
      </c>
      <c r="I35" s="3">
        <f t="shared" si="0"/>
        <v>8177.710464</v>
      </c>
      <c r="J35" s="15">
        <f t="shared" si="1"/>
        <v>3843.52391808</v>
      </c>
      <c r="K35" s="5"/>
    </row>
    <row r="36" spans="1:11" ht="12.75">
      <c r="A36" s="5"/>
      <c r="B36" s="5"/>
      <c r="C36" s="8" t="s">
        <v>83</v>
      </c>
      <c r="D36" s="5"/>
      <c r="E36" s="5"/>
      <c r="F36" s="5">
        <v>470</v>
      </c>
      <c r="G36" s="15">
        <v>55</v>
      </c>
      <c r="H36" s="15">
        <v>43</v>
      </c>
      <c r="I36" s="3">
        <f t="shared" si="0"/>
        <v>10231.30584</v>
      </c>
      <c r="J36" s="15">
        <f t="shared" si="1"/>
        <v>4808.7137448</v>
      </c>
      <c r="K36" s="5"/>
    </row>
    <row r="37" spans="1:12" ht="12.75">
      <c r="A37" s="5" t="s">
        <v>87</v>
      </c>
      <c r="B37" s="19" t="s">
        <v>88</v>
      </c>
      <c r="C37" s="5"/>
      <c r="D37" s="5"/>
      <c r="E37" s="5" t="s">
        <v>89</v>
      </c>
      <c r="F37" s="5">
        <v>539</v>
      </c>
      <c r="G37" s="11">
        <v>63</v>
      </c>
      <c r="H37" s="11">
        <v>52</v>
      </c>
      <c r="I37" s="5">
        <f t="shared" si="0"/>
        <v>13154.429291666667</v>
      </c>
      <c r="J37" s="5">
        <f t="shared" si="1"/>
        <v>7090.237388208333</v>
      </c>
      <c r="K37" s="5">
        <v>48</v>
      </c>
      <c r="L37">
        <v>5.5</v>
      </c>
    </row>
    <row r="38" spans="1:11" ht="12.75">
      <c r="A38" s="5"/>
      <c r="B38" s="5"/>
      <c r="C38" s="5"/>
      <c r="D38" s="5"/>
      <c r="E38" s="5"/>
      <c r="F38" s="5"/>
      <c r="G38" s="11"/>
      <c r="H38" s="11"/>
      <c r="I38" s="5"/>
      <c r="J38" s="5"/>
      <c r="K38" s="5"/>
    </row>
    <row r="39" spans="1:11" ht="12.75">
      <c r="A39" s="5"/>
      <c r="B39" s="5"/>
      <c r="C39" s="5" t="s">
        <v>90</v>
      </c>
      <c r="D39" s="5" t="s">
        <v>91</v>
      </c>
      <c r="E39" s="5" t="s">
        <v>94</v>
      </c>
      <c r="F39" s="5">
        <f>25*9.81</f>
        <v>245.25</v>
      </c>
      <c r="G39" s="11">
        <v>60</v>
      </c>
      <c r="H39" s="11">
        <v>50</v>
      </c>
      <c r="I39" s="5">
        <f t="shared" si="0"/>
        <v>10979.2375</v>
      </c>
      <c r="J39" s="5">
        <f t="shared" si="1"/>
        <v>2692.6579968749998</v>
      </c>
      <c r="K39" s="5"/>
    </row>
    <row r="40" spans="1:11" ht="12.75">
      <c r="A40" s="5"/>
      <c r="B40" s="5"/>
      <c r="C40" s="5"/>
      <c r="D40" s="5" t="s">
        <v>92</v>
      </c>
      <c r="E40" s="5" t="s">
        <v>95</v>
      </c>
      <c r="F40" s="5">
        <f>35*9.81</f>
        <v>343.35</v>
      </c>
      <c r="G40" s="11">
        <v>60</v>
      </c>
      <c r="H40" s="11">
        <v>50</v>
      </c>
      <c r="I40" s="5">
        <f t="shared" si="0"/>
        <v>10979.2375</v>
      </c>
      <c r="J40" s="5">
        <f t="shared" si="1"/>
        <v>3769.7211956250003</v>
      </c>
      <c r="K40" s="5"/>
    </row>
    <row r="41" spans="1:11" ht="12.75">
      <c r="A41" s="5"/>
      <c r="B41" s="5"/>
      <c r="C41" s="5"/>
      <c r="D41" s="5" t="s">
        <v>93</v>
      </c>
      <c r="E41" s="5" t="s">
        <v>96</v>
      </c>
      <c r="F41" s="5">
        <f>10*9.81</f>
        <v>98.10000000000001</v>
      </c>
      <c r="G41" s="11">
        <v>60</v>
      </c>
      <c r="H41" s="11">
        <v>50</v>
      </c>
      <c r="I41" s="5">
        <f t="shared" si="0"/>
        <v>10979.2375</v>
      </c>
      <c r="J41" s="5">
        <f t="shared" si="1"/>
        <v>1077.06319875</v>
      </c>
      <c r="K41" s="5"/>
    </row>
    <row r="42" spans="1:11" ht="12.75">
      <c r="A42" s="5"/>
      <c r="B42" s="5"/>
      <c r="C42" s="5"/>
      <c r="D42" s="5"/>
      <c r="E42" s="5"/>
      <c r="F42" s="5"/>
      <c r="G42" s="11"/>
      <c r="H42" s="11"/>
      <c r="I42" s="5"/>
      <c r="J42" s="5"/>
      <c r="K42" s="5"/>
    </row>
    <row r="43" spans="1:11" ht="12.75">
      <c r="A43" s="5"/>
      <c r="B43" s="1" t="s">
        <v>71</v>
      </c>
      <c r="C43" s="2" t="s">
        <v>72</v>
      </c>
      <c r="D43" s="2" t="s">
        <v>73</v>
      </c>
      <c r="E43" s="2" t="s">
        <v>82</v>
      </c>
      <c r="F43" s="5"/>
      <c r="G43" s="5"/>
      <c r="H43" s="5"/>
      <c r="I43" s="5"/>
      <c r="J43" s="5"/>
      <c r="K43" s="5"/>
    </row>
    <row r="44" spans="1:11" ht="12.75">
      <c r="A44" s="5" t="s">
        <v>70</v>
      </c>
      <c r="B44" s="5" t="s">
        <v>74</v>
      </c>
      <c r="C44" s="5">
        <v>5</v>
      </c>
      <c r="D44" s="5">
        <v>5.55</v>
      </c>
      <c r="E44" s="5">
        <f>+D44*6</f>
        <v>33.3</v>
      </c>
      <c r="F44" s="5"/>
      <c r="G44" s="5"/>
      <c r="H44" s="5"/>
      <c r="I44" s="5"/>
      <c r="J44" s="5"/>
      <c r="K44" s="5"/>
    </row>
    <row r="45" spans="1:11" ht="12.75">
      <c r="A45" s="5"/>
      <c r="B45" s="5" t="s">
        <v>75</v>
      </c>
      <c r="C45" s="5">
        <v>7.5</v>
      </c>
      <c r="D45" s="5">
        <v>8.79</v>
      </c>
      <c r="E45" s="5">
        <f aca="true" t="shared" si="2" ref="E45:E51">+D45*6</f>
        <v>52.739999999999995</v>
      </c>
      <c r="F45" s="5"/>
      <c r="G45" s="5"/>
      <c r="H45" s="5"/>
      <c r="I45" s="5">
        <f>55*9.81</f>
        <v>539.5500000000001</v>
      </c>
      <c r="J45" s="5"/>
      <c r="K45" s="5"/>
    </row>
    <row r="46" spans="2:5" ht="12.75">
      <c r="B46" s="5" t="s">
        <v>76</v>
      </c>
      <c r="C46" s="5">
        <v>5</v>
      </c>
      <c r="D46" s="5">
        <v>6.16</v>
      </c>
      <c r="E46" s="5">
        <f t="shared" si="2"/>
        <v>36.96</v>
      </c>
    </row>
    <row r="47" spans="2:5" ht="12.75">
      <c r="B47" s="5" t="s">
        <v>77</v>
      </c>
      <c r="C47" s="5">
        <v>5</v>
      </c>
      <c r="D47" s="5">
        <v>6.78</v>
      </c>
      <c r="E47" s="5">
        <f t="shared" si="2"/>
        <v>40.68</v>
      </c>
    </row>
    <row r="48" spans="2:5" ht="12.75">
      <c r="B48" s="5" t="s">
        <v>78</v>
      </c>
      <c r="C48" s="5">
        <v>10</v>
      </c>
      <c r="D48" s="5">
        <v>12.33</v>
      </c>
      <c r="E48" s="5">
        <f t="shared" si="2"/>
        <v>73.98</v>
      </c>
    </row>
    <row r="49" spans="2:5" ht="12.75">
      <c r="B49" s="5" t="s">
        <v>79</v>
      </c>
      <c r="C49" s="5">
        <v>7.5</v>
      </c>
      <c r="D49" s="5">
        <v>9.71</v>
      </c>
      <c r="E49" s="5">
        <f t="shared" si="2"/>
        <v>58.260000000000005</v>
      </c>
    </row>
    <row r="50" spans="2:5" ht="12.75">
      <c r="B50" s="5" t="s">
        <v>81</v>
      </c>
      <c r="C50" s="5">
        <v>6</v>
      </c>
      <c r="D50" s="5">
        <v>8.29</v>
      </c>
      <c r="E50" s="5">
        <f t="shared" si="2"/>
        <v>49.739999999999995</v>
      </c>
    </row>
    <row r="51" spans="2:5" ht="12.75">
      <c r="B51" s="5" t="s">
        <v>80</v>
      </c>
      <c r="C51" s="5">
        <v>6</v>
      </c>
      <c r="D51" s="5">
        <v>6.81</v>
      </c>
      <c r="E51" s="5">
        <f t="shared" si="2"/>
        <v>40.86</v>
      </c>
    </row>
    <row r="53" spans="7:10" ht="12.75">
      <c r="G53" t="s">
        <v>98</v>
      </c>
      <c r="J53" s="22">
        <f>+Momento!K29</f>
        <v>1909.3012200000003</v>
      </c>
    </row>
    <row r="55" ht="12.75">
      <c r="D55" t="s">
        <v>14</v>
      </c>
    </row>
    <row r="56" ht="12.75">
      <c r="D56" t="s">
        <v>15</v>
      </c>
    </row>
    <row r="57" ht="12.75">
      <c r="D57" t="s">
        <v>16</v>
      </c>
    </row>
    <row r="58" ht="12.75">
      <c r="D58" t="s">
        <v>17</v>
      </c>
    </row>
    <row r="59" ht="12.75">
      <c r="D59" t="s">
        <v>18</v>
      </c>
    </row>
    <row r="60" ht="12.75">
      <c r="D60" t="s">
        <v>19</v>
      </c>
    </row>
    <row r="61" ht="12.75">
      <c r="D61" t="s">
        <v>20</v>
      </c>
    </row>
    <row r="62" ht="12.75">
      <c r="D62" t="s">
        <v>21</v>
      </c>
    </row>
    <row r="63" ht="12.75">
      <c r="D63" t="s">
        <v>22</v>
      </c>
    </row>
    <row r="64" ht="12.75">
      <c r="D64" t="s">
        <v>23</v>
      </c>
    </row>
    <row r="65" ht="12.75">
      <c r="D65" t="s">
        <v>24</v>
      </c>
    </row>
    <row r="66" ht="12.75">
      <c r="D66" t="s">
        <v>25</v>
      </c>
    </row>
    <row r="67" ht="12.75">
      <c r="D67" t="s">
        <v>26</v>
      </c>
    </row>
    <row r="68" ht="12.75">
      <c r="D68" t="s">
        <v>27</v>
      </c>
    </row>
    <row r="69" ht="12.75">
      <c r="D69" t="s">
        <v>28</v>
      </c>
    </row>
    <row r="70" ht="12.75">
      <c r="D70" t="s">
        <v>29</v>
      </c>
    </row>
    <row r="71" ht="12.75">
      <c r="D71" t="s">
        <v>30</v>
      </c>
    </row>
    <row r="72" ht="12.75">
      <c r="D72" t="s">
        <v>31</v>
      </c>
    </row>
    <row r="73" ht="12.75">
      <c r="D73" t="s">
        <v>32</v>
      </c>
    </row>
    <row r="74" ht="12.75">
      <c r="D74" t="s">
        <v>33</v>
      </c>
    </row>
    <row r="75" ht="12.75">
      <c r="D75" t="s">
        <v>34</v>
      </c>
    </row>
    <row r="76" ht="12.75">
      <c r="D76" t="s">
        <v>35</v>
      </c>
    </row>
    <row r="77" ht="12.75">
      <c r="D77" t="s">
        <v>36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9"/>
  <sheetViews>
    <sheetView workbookViewId="0" topLeftCell="A1">
      <selection activeCell="G36" sqref="G36"/>
    </sheetView>
  </sheetViews>
  <sheetFormatPr defaultColWidth="11.421875" defaultRowHeight="12.75"/>
  <cols>
    <col min="1" max="16384" width="9.140625" style="0" customWidth="1"/>
  </cols>
  <sheetData>
    <row r="4" ht="12.75">
      <c r="C4" t="s">
        <v>3</v>
      </c>
    </row>
    <row r="5" ht="12.75">
      <c r="C5" t="s">
        <v>11</v>
      </c>
    </row>
    <row r="7" ht="12.75">
      <c r="C7" t="s">
        <v>5</v>
      </c>
    </row>
    <row r="9" ht="12.75">
      <c r="C9" t="s">
        <v>40</v>
      </c>
    </row>
    <row r="10" ht="12.75">
      <c r="C10" t="s">
        <v>41</v>
      </c>
    </row>
    <row r="11" ht="12.75">
      <c r="C11" t="s">
        <v>42</v>
      </c>
    </row>
    <row r="14" spans="1:2" ht="12.75">
      <c r="A14" t="s">
        <v>60</v>
      </c>
      <c r="B14" t="s">
        <v>54</v>
      </c>
    </row>
    <row r="15" spans="1:2" ht="12.75">
      <c r="A15">
        <v>110</v>
      </c>
      <c r="B15">
        <f>+A15*1000/3600</f>
        <v>30.555555555555557</v>
      </c>
    </row>
    <row r="16" spans="1:2" ht="12.75">
      <c r="A16">
        <v>150</v>
      </c>
      <c r="B16">
        <f>+A16*1000/3600</f>
        <v>41.666666666666664</v>
      </c>
    </row>
    <row r="17" spans="3:11" ht="12.75">
      <c r="C17" s="2" t="s">
        <v>46</v>
      </c>
      <c r="D17" s="2" t="s">
        <v>51</v>
      </c>
      <c r="E17" s="2" t="s">
        <v>47</v>
      </c>
      <c r="F17" s="2" t="s">
        <v>49</v>
      </c>
      <c r="G17" s="2" t="s">
        <v>50</v>
      </c>
      <c r="H17" s="2" t="s">
        <v>56</v>
      </c>
      <c r="I17" s="2" t="s">
        <v>56</v>
      </c>
      <c r="J17" s="2" t="s">
        <v>59</v>
      </c>
      <c r="K17" s="2" t="s">
        <v>59</v>
      </c>
    </row>
    <row r="18" spans="3:11" ht="12.75">
      <c r="C18" s="2"/>
      <c r="D18" s="2" t="s">
        <v>52</v>
      </c>
      <c r="E18" s="2" t="s">
        <v>53</v>
      </c>
      <c r="F18" s="2" t="s">
        <v>54</v>
      </c>
      <c r="G18" s="2" t="s">
        <v>55</v>
      </c>
      <c r="H18" s="2" t="s">
        <v>57</v>
      </c>
      <c r="I18" s="2" t="s">
        <v>58</v>
      </c>
      <c r="J18" s="2" t="s">
        <v>57</v>
      </c>
      <c r="K18" s="2" t="s">
        <v>58</v>
      </c>
    </row>
    <row r="20" spans="3:13" ht="12.75">
      <c r="C20" t="s">
        <v>63</v>
      </c>
      <c r="L20" t="s">
        <v>65</v>
      </c>
      <c r="M20" t="s">
        <v>100</v>
      </c>
    </row>
    <row r="21" spans="3:12" ht="12.75">
      <c r="C21" s="20" t="s">
        <v>48</v>
      </c>
      <c r="D21" s="20">
        <v>1.5</v>
      </c>
      <c r="E21" s="20">
        <v>0.5</v>
      </c>
      <c r="F21" s="20">
        <v>41.7</v>
      </c>
      <c r="G21" s="20">
        <f>+(1.2*POWER(F21,2))/(2*9.81)</f>
        <v>106.35412844036698</v>
      </c>
      <c r="H21" s="20">
        <f>+G21*E21</f>
        <v>53.17706422018349</v>
      </c>
      <c r="I21" s="20">
        <f>+H21*9.81</f>
        <v>521.667</v>
      </c>
      <c r="J21" s="20">
        <f>+H21*D21</f>
        <v>79.76559633027523</v>
      </c>
      <c r="K21" s="20">
        <f>+I21*D21</f>
        <v>782.5005000000001</v>
      </c>
      <c r="L21" t="s">
        <v>65</v>
      </c>
    </row>
    <row r="22" spans="3:12" ht="12.75">
      <c r="C22" s="20" t="s">
        <v>61</v>
      </c>
      <c r="D22" s="20">
        <v>3.2</v>
      </c>
      <c r="E22" s="20">
        <v>0.3</v>
      </c>
      <c r="F22" s="20">
        <v>41.7</v>
      </c>
      <c r="G22" s="20">
        <f>+(1.2*POWER(F22,2))/(2*9.81)</f>
        <v>106.35412844036698</v>
      </c>
      <c r="H22" s="20">
        <f>+G22*E22</f>
        <v>31.90623853211009</v>
      </c>
      <c r="I22" s="20">
        <f>+H22*9.81</f>
        <v>313.0002</v>
      </c>
      <c r="J22" s="20">
        <f>+H22*D22</f>
        <v>102.0999633027523</v>
      </c>
      <c r="K22" s="20">
        <f>+I22*D22</f>
        <v>1001.6006400000001</v>
      </c>
      <c r="L22" t="s">
        <v>65</v>
      </c>
    </row>
    <row r="23" spans="3:11" ht="12.75">
      <c r="C23" t="s">
        <v>62</v>
      </c>
      <c r="D23">
        <v>3</v>
      </c>
      <c r="E23">
        <v>0.8</v>
      </c>
      <c r="F23">
        <v>41.7</v>
      </c>
      <c r="G23">
        <f>+(1.2*POWER(F23,2))/(2*9.81)</f>
        <v>106.35412844036698</v>
      </c>
      <c r="H23">
        <f>+G23*E23</f>
        <v>85.08330275229359</v>
      </c>
      <c r="I23">
        <f>+H23*9.81</f>
        <v>834.6672000000002</v>
      </c>
      <c r="J23">
        <f>+H23*D23</f>
        <v>255.24990825688076</v>
      </c>
      <c r="K23">
        <f>+I23*D23</f>
        <v>2504.0016000000005</v>
      </c>
    </row>
    <row r="24" spans="3:12" ht="12.75">
      <c r="C24" s="20" t="s">
        <v>62</v>
      </c>
      <c r="D24" s="20">
        <v>0.15</v>
      </c>
      <c r="E24" s="20">
        <v>0.8</v>
      </c>
      <c r="F24" s="20">
        <v>41.7</v>
      </c>
      <c r="G24" s="20">
        <f>+(1.2*POWER(F24,2))/(2*9.81)</f>
        <v>106.35412844036698</v>
      </c>
      <c r="H24" s="20">
        <f>+G24*E24</f>
        <v>85.08330275229359</v>
      </c>
      <c r="I24" s="20">
        <f>+H24*9.81</f>
        <v>834.6672000000002</v>
      </c>
      <c r="J24" s="20">
        <f>+H24*D24</f>
        <v>12.762495412844038</v>
      </c>
      <c r="K24" s="20">
        <f>+I24*D24</f>
        <v>125.20008000000003</v>
      </c>
      <c r="L24" t="s">
        <v>65</v>
      </c>
    </row>
    <row r="29" spans="3:11" ht="12.75">
      <c r="C29" t="s">
        <v>66</v>
      </c>
      <c r="K29" s="21">
        <f>+K21+K22+K24+K20</f>
        <v>1909.3012200000003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2010-12-05T18:53:27Z</cp:lastPrinted>
  <dcterms:created xsi:type="dcterms:W3CDTF">1996-11-27T10:00:04Z</dcterms:created>
  <dcterms:modified xsi:type="dcterms:W3CDTF">2011-05-05T18:23:52Z</dcterms:modified>
  <cp:category/>
  <cp:version/>
  <cp:contentType/>
  <cp:contentStatus/>
</cp:coreProperties>
</file>